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activeTab="0"/>
  </bookViews>
  <sheets>
    <sheet name="prognoza 2005" sheetId="1" r:id="rId1"/>
  </sheets>
  <definedNames>
    <definedName name="_xlnm.Print_Area" localSheetId="0">'prognoza 2005'!$A$1:$M$36</definedName>
  </definedNames>
  <calcPr fullCalcOnLoad="1"/>
</workbook>
</file>

<file path=xl/sharedStrings.xml><?xml version="1.0" encoding="utf-8"?>
<sst xmlns="http://schemas.openxmlformats.org/spreadsheetml/2006/main" count="67" uniqueCount="61">
  <si>
    <t>Wyszczególnienie</t>
  </si>
  <si>
    <t>Prognoza</t>
  </si>
  <si>
    <t>2</t>
  </si>
  <si>
    <t>1</t>
  </si>
  <si>
    <t>DOCHODY OGÓŁEM  w tym:</t>
  </si>
  <si>
    <t>A</t>
  </si>
  <si>
    <t>B</t>
  </si>
  <si>
    <t>C</t>
  </si>
  <si>
    <t>D</t>
  </si>
  <si>
    <t>Dotacje celowe na zadania z zakresu administracji rządowej</t>
  </si>
  <si>
    <t>E</t>
  </si>
  <si>
    <t>Dotacje celowe na zadania własne</t>
  </si>
  <si>
    <t>F</t>
  </si>
  <si>
    <t>II</t>
  </si>
  <si>
    <t>Wymagane poręczenia</t>
  </si>
  <si>
    <t>Wydatki majątkowe</t>
  </si>
  <si>
    <t>Dochody  własne  podstawowe z tego:</t>
  </si>
  <si>
    <t>Dotacje na zadania realizowane na podstawie porozumień
z organami administracji rządowej i między jednostkami samorządu terytorialnego</t>
  </si>
  <si>
    <t>dochody z  majątku  województwa</t>
  </si>
  <si>
    <t>pozostałe  dochody</t>
  </si>
  <si>
    <t>( w tyś. zł  )</t>
  </si>
  <si>
    <t>I</t>
  </si>
  <si>
    <t>Udział w podatkach stanowiących dochód budżetu państwa</t>
  </si>
  <si>
    <t>G</t>
  </si>
  <si>
    <t>Udzielone pożyczki</t>
  </si>
  <si>
    <t>Subwencje ogółem (wyrównawcza + oświatowa
+ regionalna)</t>
  </si>
  <si>
    <t>Przychody, w tym:</t>
  </si>
  <si>
    <t>z tytułu udzielonych pożyczek</t>
  </si>
  <si>
    <t>III.</t>
  </si>
  <si>
    <t>RAZEM DOCHODY I PRZYCHODY (I+II)</t>
  </si>
  <si>
    <t>IV.</t>
  </si>
  <si>
    <t>V.</t>
  </si>
  <si>
    <t>VI.</t>
  </si>
  <si>
    <t>ROZCHODY</t>
  </si>
  <si>
    <t>VII.</t>
  </si>
  <si>
    <t>VIII.</t>
  </si>
  <si>
    <t>IX.</t>
  </si>
  <si>
    <t>Wydatki bieżące, w tym:</t>
  </si>
  <si>
    <t>1.</t>
  </si>
  <si>
    <t>X.</t>
  </si>
  <si>
    <t>wolne środki</t>
  </si>
  <si>
    <t>A.</t>
  </si>
  <si>
    <t>Kredyt długoterminowy</t>
  </si>
  <si>
    <t>B.</t>
  </si>
  <si>
    <t>Pożyczka na prefinansowanie</t>
  </si>
  <si>
    <t>C.</t>
  </si>
  <si>
    <t>D.</t>
  </si>
  <si>
    <t>Stan zadłużenia na koniec roku poprzedzającego rok
budżetowy</t>
  </si>
  <si>
    <t>2.</t>
  </si>
  <si>
    <t>WYNIK ( I - IV )</t>
  </si>
  <si>
    <t>WYDATKI OGÓŁEM w tym:</t>
  </si>
  <si>
    <t>RAZEM WYDATKI + ROZCHODY (IV + VI)</t>
  </si>
  <si>
    <t>…………………</t>
  </si>
  <si>
    <t>Spłata zaciągniętych kredytów</t>
  </si>
  <si>
    <t>Spłata pożyczek na prefinansowanie programów i projektów
finansowanych z udziałem środków z funduszy strukturalnych i Funduszu Spójności</t>
  </si>
  <si>
    <t>Środki zbudżetu Unii Europejskiej</t>
  </si>
  <si>
    <t>Koszty obsługi kredytów zaciągniętych w latach poprzednich oraz pożyczek na prefinansowanie</t>
  </si>
  <si>
    <t>KWOTA POTENCJALNYCH SPŁAT 
(IVA1+IV A 2+ VI A + VI B)</t>
  </si>
  <si>
    <t>Stan zadłużenia na koniec roku budżetowego (IX+IIA+IIB-VIA-VIB)</t>
  </si>
  <si>
    <t>Prognoza spłaty długu Województwa Podkarpackiego - do budżetu na 2006 r.</t>
  </si>
  <si>
    <t>Rzeszów, 2006-03-14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</si>
</sst>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sz val="14"/>
      <name val="Times New Roman"/>
      <family val="1"/>
    </font>
    <font>
      <sz val="24"/>
      <name val="Times New Roman CE"/>
      <family val="1"/>
    </font>
    <font>
      <b/>
      <sz val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0" fillId="2" borderId="6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0"/>
  <sheetViews>
    <sheetView tabSelected="1" view="pageBreakPreview" zoomScale="65" zoomScaleNormal="75" zoomScaleSheetLayoutView="6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8" sqref="K8"/>
    </sheetView>
  </sheetViews>
  <sheetFormatPr defaultColWidth="9.00390625" defaultRowHeight="12.75"/>
  <cols>
    <col min="1" max="1" width="7.375" style="6" bestFit="1" customWidth="1"/>
    <col min="2" max="2" width="71.00390625" style="3" customWidth="1"/>
    <col min="3" max="4" width="14.25390625" style="1" hidden="1" customWidth="1"/>
    <col min="5" max="13" width="14.25390625" style="1" customWidth="1"/>
    <col min="14" max="14" width="15.75390625" style="3" bestFit="1" customWidth="1"/>
    <col min="15" max="16" width="14.25390625" style="3" customWidth="1"/>
    <col min="17" max="17" width="15.75390625" style="3" bestFit="1" customWidth="1"/>
    <col min="18" max="18" width="14.25390625" style="3" customWidth="1"/>
    <col min="19" max="19" width="48.875" style="3" customWidth="1"/>
    <col min="20" max="16384" width="14.25390625" style="3" customWidth="1"/>
  </cols>
  <sheetData>
    <row r="1" spans="1:13" ht="44.25" customHeight="1" thickBo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10" t="s">
        <v>20</v>
      </c>
      <c r="K1" s="10"/>
      <c r="L1" s="10"/>
      <c r="M1" s="10"/>
    </row>
    <row r="2" spans="1:13" s="6" customFormat="1" ht="17.25" customHeight="1">
      <c r="A2" s="49"/>
      <c r="B2" s="53" t="s">
        <v>0</v>
      </c>
      <c r="C2" s="60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6" customFormat="1" ht="19.5" thickBot="1">
      <c r="A3" s="57"/>
      <c r="B3" s="58"/>
      <c r="C3" s="47">
        <v>2001</v>
      </c>
      <c r="D3" s="47">
        <v>2005</v>
      </c>
      <c r="E3" s="47">
        <v>2006</v>
      </c>
      <c r="F3" s="47">
        <v>2007</v>
      </c>
      <c r="G3" s="47">
        <v>2008</v>
      </c>
      <c r="H3" s="47">
        <v>2009</v>
      </c>
      <c r="I3" s="47">
        <v>2010</v>
      </c>
      <c r="J3" s="47">
        <v>2011</v>
      </c>
      <c r="K3" s="47">
        <v>2012</v>
      </c>
      <c r="L3" s="47">
        <v>2013</v>
      </c>
      <c r="M3" s="48">
        <v>2014</v>
      </c>
    </row>
    <row r="4" spans="1:21" s="6" customFormat="1" ht="45" customHeight="1">
      <c r="A4" s="43" t="s">
        <v>21</v>
      </c>
      <c r="B4" s="44" t="s">
        <v>4</v>
      </c>
      <c r="C4" s="11"/>
      <c r="D4" s="45">
        <f aca="true" t="shared" si="0" ref="D4:M4">SUM(D5+D8+D9+D10+D11+D12)+D13</f>
        <v>280071</v>
      </c>
      <c r="E4" s="45">
        <f t="shared" si="0"/>
        <v>352634</v>
      </c>
      <c r="F4" s="45">
        <f t="shared" si="0"/>
        <v>470558</v>
      </c>
      <c r="G4" s="45">
        <f t="shared" si="0"/>
        <v>354000</v>
      </c>
      <c r="H4" s="45">
        <f t="shared" si="0"/>
        <v>356000</v>
      </c>
      <c r="I4" s="45">
        <f t="shared" si="0"/>
        <v>356000</v>
      </c>
      <c r="J4" s="45">
        <f t="shared" si="0"/>
        <v>358000</v>
      </c>
      <c r="K4" s="45">
        <f t="shared" si="0"/>
        <v>365500</v>
      </c>
      <c r="L4" s="45">
        <f t="shared" si="0"/>
        <v>365700</v>
      </c>
      <c r="M4" s="46">
        <f t="shared" si="0"/>
        <v>365200</v>
      </c>
      <c r="N4" s="63"/>
      <c r="O4" s="63"/>
      <c r="P4" s="63"/>
      <c r="Q4" s="64"/>
      <c r="R4" s="63"/>
      <c r="S4" s="63"/>
      <c r="T4" s="63"/>
      <c r="U4" s="63"/>
    </row>
    <row r="5" spans="1:38" ht="45" customHeight="1">
      <c r="A5" s="37" t="s">
        <v>5</v>
      </c>
      <c r="B5" s="12" t="s">
        <v>16</v>
      </c>
      <c r="C5" s="7"/>
      <c r="D5" s="18">
        <f aca="true" t="shared" si="1" ref="D5:P5">SUM(D6:D7)</f>
        <v>13415</v>
      </c>
      <c r="E5" s="18">
        <f t="shared" si="1"/>
        <v>9970</v>
      </c>
      <c r="F5" s="18">
        <f t="shared" si="1"/>
        <v>10000</v>
      </c>
      <c r="G5" s="18">
        <f t="shared" si="1"/>
        <v>9000</v>
      </c>
      <c r="H5" s="18">
        <f t="shared" si="1"/>
        <v>9000</v>
      </c>
      <c r="I5" s="18">
        <f t="shared" si="1"/>
        <v>7000</v>
      </c>
      <c r="J5" s="18">
        <f t="shared" si="1"/>
        <v>7000</v>
      </c>
      <c r="K5" s="18">
        <f t="shared" si="1"/>
        <v>8500</v>
      </c>
      <c r="L5" s="18">
        <f t="shared" si="1"/>
        <v>8500</v>
      </c>
      <c r="M5" s="19">
        <f t="shared" si="1"/>
        <v>8000</v>
      </c>
      <c r="N5" s="65"/>
      <c r="O5" s="65"/>
      <c r="P5" s="65"/>
      <c r="Q5" s="66"/>
      <c r="R5" s="66"/>
      <c r="S5" s="67"/>
      <c r="T5" s="66"/>
      <c r="U5" s="6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21" ht="45" customHeight="1">
      <c r="A6" s="37" t="s">
        <v>3</v>
      </c>
      <c r="B6" s="13" t="s">
        <v>18</v>
      </c>
      <c r="C6" s="7"/>
      <c r="D6" s="18">
        <v>10150</v>
      </c>
      <c r="E6" s="18">
        <v>7740</v>
      </c>
      <c r="F6" s="18">
        <v>7000</v>
      </c>
      <c r="G6" s="18">
        <v>7000</v>
      </c>
      <c r="H6" s="18">
        <v>7000</v>
      </c>
      <c r="I6" s="18">
        <v>5000</v>
      </c>
      <c r="J6" s="18">
        <v>5000</v>
      </c>
      <c r="K6" s="18">
        <v>6000</v>
      </c>
      <c r="L6" s="18">
        <v>6000</v>
      </c>
      <c r="M6" s="19">
        <v>6000</v>
      </c>
      <c r="N6" s="66"/>
      <c r="O6" s="66"/>
      <c r="P6" s="66"/>
      <c r="Q6" s="66"/>
      <c r="R6" s="66"/>
      <c r="S6" s="68"/>
      <c r="T6" s="69"/>
      <c r="U6" s="69"/>
    </row>
    <row r="7" spans="1:21" ht="45" customHeight="1">
      <c r="A7" s="37" t="s">
        <v>2</v>
      </c>
      <c r="B7" s="13" t="s">
        <v>19</v>
      </c>
      <c r="C7" s="7"/>
      <c r="D7" s="18">
        <v>3265</v>
      </c>
      <c r="E7" s="18">
        <v>2230</v>
      </c>
      <c r="F7" s="18">
        <v>3000</v>
      </c>
      <c r="G7" s="18">
        <v>2000</v>
      </c>
      <c r="H7" s="18">
        <v>2000</v>
      </c>
      <c r="I7" s="18">
        <v>2000</v>
      </c>
      <c r="J7" s="18">
        <v>2000</v>
      </c>
      <c r="K7" s="18">
        <v>2500</v>
      </c>
      <c r="L7" s="18">
        <v>2500</v>
      </c>
      <c r="M7" s="19">
        <v>2000</v>
      </c>
      <c r="N7" s="66"/>
      <c r="O7" s="66"/>
      <c r="P7" s="66"/>
      <c r="Q7" s="66"/>
      <c r="R7" s="66"/>
      <c r="S7" s="68"/>
      <c r="T7" s="69"/>
      <c r="U7" s="69"/>
    </row>
    <row r="8" spans="1:21" ht="45" customHeight="1">
      <c r="A8" s="37" t="s">
        <v>6</v>
      </c>
      <c r="B8" s="12" t="s">
        <v>25</v>
      </c>
      <c r="C8" s="7"/>
      <c r="D8" s="18">
        <v>113099</v>
      </c>
      <c r="E8" s="18">
        <v>179203</v>
      </c>
      <c r="F8" s="18">
        <v>182000</v>
      </c>
      <c r="G8" s="18">
        <v>184000</v>
      </c>
      <c r="H8" s="18">
        <v>186000</v>
      </c>
      <c r="I8" s="18">
        <v>187000</v>
      </c>
      <c r="J8" s="18">
        <v>189000</v>
      </c>
      <c r="K8" s="18">
        <v>190000</v>
      </c>
      <c r="L8" s="18">
        <v>190000</v>
      </c>
      <c r="M8" s="19">
        <v>190000</v>
      </c>
      <c r="N8" s="66"/>
      <c r="O8" s="66"/>
      <c r="P8" s="66"/>
      <c r="Q8" s="66"/>
      <c r="R8" s="66"/>
      <c r="S8" s="67"/>
      <c r="T8" s="69"/>
      <c r="U8" s="69"/>
    </row>
    <row r="9" spans="1:21" ht="45" customHeight="1">
      <c r="A9" s="37" t="s">
        <v>7</v>
      </c>
      <c r="B9" s="12" t="s">
        <v>22</v>
      </c>
      <c r="C9" s="7"/>
      <c r="D9" s="18">
        <v>95318</v>
      </c>
      <c r="E9" s="18">
        <v>102687</v>
      </c>
      <c r="F9" s="18">
        <v>73000</v>
      </c>
      <c r="G9" s="18">
        <v>75000</v>
      </c>
      <c r="H9" s="18">
        <v>77000</v>
      </c>
      <c r="I9" s="18">
        <v>78000</v>
      </c>
      <c r="J9" s="18">
        <v>80000</v>
      </c>
      <c r="K9" s="18">
        <v>82000</v>
      </c>
      <c r="L9" s="18">
        <v>82000</v>
      </c>
      <c r="M9" s="19">
        <v>82000</v>
      </c>
      <c r="N9" s="66"/>
      <c r="O9" s="66"/>
      <c r="P9" s="66"/>
      <c r="Q9" s="66"/>
      <c r="R9" s="66"/>
      <c r="S9" s="67"/>
      <c r="T9" s="69"/>
      <c r="U9" s="69"/>
    </row>
    <row r="10" spans="1:21" ht="45" customHeight="1">
      <c r="A10" s="37" t="s">
        <v>8</v>
      </c>
      <c r="B10" s="13" t="s">
        <v>9</v>
      </c>
      <c r="C10" s="7"/>
      <c r="D10" s="18">
        <v>18853</v>
      </c>
      <c r="E10" s="18">
        <v>23098</v>
      </c>
      <c r="F10" s="18">
        <v>41000</v>
      </c>
      <c r="G10" s="18">
        <v>61000</v>
      </c>
      <c r="H10" s="18">
        <v>60000</v>
      </c>
      <c r="I10" s="18">
        <v>60000</v>
      </c>
      <c r="J10" s="18">
        <v>59000</v>
      </c>
      <c r="K10" s="18">
        <v>60000</v>
      </c>
      <c r="L10" s="18">
        <v>60000</v>
      </c>
      <c r="M10" s="19">
        <v>60000</v>
      </c>
      <c r="N10" s="66"/>
      <c r="O10" s="66"/>
      <c r="P10" s="66"/>
      <c r="Q10" s="66"/>
      <c r="R10" s="66"/>
      <c r="S10" s="68"/>
      <c r="T10" s="69"/>
      <c r="U10" s="69"/>
    </row>
    <row r="11" spans="1:21" ht="45" customHeight="1">
      <c r="A11" s="37" t="s">
        <v>10</v>
      </c>
      <c r="B11" s="13" t="s">
        <v>11</v>
      </c>
      <c r="C11" s="7"/>
      <c r="D11" s="18">
        <v>8611</v>
      </c>
      <c r="E11" s="18">
        <v>16472</v>
      </c>
      <c r="F11" s="18">
        <f>13000+10000</f>
        <v>23000</v>
      </c>
      <c r="G11" s="18">
        <v>23000</v>
      </c>
      <c r="H11" s="18">
        <v>22000</v>
      </c>
      <c r="I11" s="18">
        <v>22000</v>
      </c>
      <c r="J11" s="18">
        <v>20000</v>
      </c>
      <c r="K11" s="18">
        <v>22000</v>
      </c>
      <c r="L11" s="18">
        <v>22000</v>
      </c>
      <c r="M11" s="19">
        <v>22000</v>
      </c>
      <c r="N11" s="66"/>
      <c r="O11" s="66"/>
      <c r="P11" s="66"/>
      <c r="Q11" s="66"/>
      <c r="R11" s="66"/>
      <c r="S11" s="68"/>
      <c r="T11" s="69"/>
      <c r="U11" s="69"/>
    </row>
    <row r="12" spans="1:21" ht="56.25">
      <c r="A12" s="37" t="s">
        <v>12</v>
      </c>
      <c r="B12" s="12" t="s">
        <v>17</v>
      </c>
      <c r="C12" s="7"/>
      <c r="D12" s="18">
        <v>4236</v>
      </c>
      <c r="E12" s="18">
        <v>1985</v>
      </c>
      <c r="F12" s="18">
        <v>3000</v>
      </c>
      <c r="G12" s="18">
        <v>2000</v>
      </c>
      <c r="H12" s="18">
        <v>2000</v>
      </c>
      <c r="I12" s="18">
        <v>2000</v>
      </c>
      <c r="J12" s="18">
        <v>3000</v>
      </c>
      <c r="K12" s="18">
        <v>3000</v>
      </c>
      <c r="L12" s="18">
        <v>3200</v>
      </c>
      <c r="M12" s="19">
        <v>3200</v>
      </c>
      <c r="N12" s="66"/>
      <c r="O12" s="66"/>
      <c r="P12" s="66"/>
      <c r="Q12" s="66"/>
      <c r="R12" s="66"/>
      <c r="S12" s="68"/>
      <c r="T12" s="69"/>
      <c r="U12" s="69"/>
    </row>
    <row r="13" spans="1:21" ht="45" customHeight="1">
      <c r="A13" s="37" t="s">
        <v>23</v>
      </c>
      <c r="B13" s="12" t="s">
        <v>55</v>
      </c>
      <c r="C13" s="7"/>
      <c r="D13" s="18">
        <v>26539</v>
      </c>
      <c r="E13" s="18">
        <v>19219</v>
      </c>
      <c r="F13" s="18">
        <v>138558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9">
        <v>0</v>
      </c>
      <c r="N13" s="66"/>
      <c r="O13" s="66"/>
      <c r="P13" s="66"/>
      <c r="Q13" s="66"/>
      <c r="R13" s="66"/>
      <c r="S13" s="68"/>
      <c r="T13" s="69"/>
      <c r="U13" s="69"/>
    </row>
    <row r="14" spans="1:21" ht="45" customHeight="1">
      <c r="A14" s="38" t="s">
        <v>13</v>
      </c>
      <c r="B14" s="30" t="s">
        <v>26</v>
      </c>
      <c r="C14" s="31"/>
      <c r="D14" s="32">
        <f aca="true" t="shared" si="2" ref="D14:M14">SUM(D15:D18)</f>
        <v>74010</v>
      </c>
      <c r="E14" s="32">
        <f t="shared" si="2"/>
        <v>168048</v>
      </c>
      <c r="F14" s="32">
        <f t="shared" si="2"/>
        <v>667</v>
      </c>
      <c r="G14" s="32">
        <f t="shared" si="2"/>
        <v>1447</v>
      </c>
      <c r="H14" s="32">
        <f t="shared" si="2"/>
        <v>1446</v>
      </c>
      <c r="I14" s="32">
        <f t="shared" si="2"/>
        <v>780</v>
      </c>
      <c r="J14" s="32">
        <f t="shared" si="2"/>
        <v>828</v>
      </c>
      <c r="K14" s="32">
        <f t="shared" si="2"/>
        <v>0</v>
      </c>
      <c r="L14" s="32">
        <f t="shared" si="2"/>
        <v>0</v>
      </c>
      <c r="M14" s="39">
        <f t="shared" si="2"/>
        <v>0</v>
      </c>
      <c r="N14" s="66"/>
      <c r="O14" s="66"/>
      <c r="P14" s="66"/>
      <c r="Q14" s="66"/>
      <c r="R14" s="66"/>
      <c r="S14" s="68"/>
      <c r="T14" s="69"/>
      <c r="U14" s="69"/>
    </row>
    <row r="15" spans="1:21" ht="45" customHeight="1">
      <c r="A15" s="37" t="s">
        <v>41</v>
      </c>
      <c r="B15" s="12" t="s">
        <v>42</v>
      </c>
      <c r="C15" s="7"/>
      <c r="D15" s="18">
        <v>0</v>
      </c>
      <c r="E15" s="18">
        <v>25490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9">
        <v>0</v>
      </c>
      <c r="N15" s="66"/>
      <c r="O15" s="66"/>
      <c r="P15" s="66"/>
      <c r="Q15" s="66"/>
      <c r="R15" s="66"/>
      <c r="S15" s="68"/>
      <c r="T15" s="69"/>
      <c r="U15" s="69"/>
    </row>
    <row r="16" spans="1:21" ht="45" customHeight="1">
      <c r="A16" s="37" t="s">
        <v>43</v>
      </c>
      <c r="B16" s="12" t="s">
        <v>44</v>
      </c>
      <c r="C16" s="7"/>
      <c r="D16" s="18">
        <v>74010</v>
      </c>
      <c r="E16" s="18">
        <v>138558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9">
        <v>0</v>
      </c>
      <c r="N16" s="66"/>
      <c r="O16" s="66"/>
      <c r="P16" s="66"/>
      <c r="Q16" s="66"/>
      <c r="R16" s="66"/>
      <c r="S16" s="68"/>
      <c r="T16" s="69"/>
      <c r="U16" s="69"/>
    </row>
    <row r="17" spans="1:21" ht="45" customHeight="1">
      <c r="A17" s="37" t="s">
        <v>45</v>
      </c>
      <c r="B17" s="12" t="s">
        <v>27</v>
      </c>
      <c r="C17" s="7"/>
      <c r="D17" s="18">
        <v>0</v>
      </c>
      <c r="E17" s="18">
        <v>0</v>
      </c>
      <c r="F17" s="18">
        <v>667</v>
      </c>
      <c r="G17" s="18">
        <f>667+780</f>
        <v>1447</v>
      </c>
      <c r="H17" s="18">
        <f>666+780</f>
        <v>1446</v>
      </c>
      <c r="I17" s="18">
        <v>780</v>
      </c>
      <c r="J17" s="18">
        <v>828</v>
      </c>
      <c r="K17" s="18">
        <v>0</v>
      </c>
      <c r="L17" s="18">
        <v>0</v>
      </c>
      <c r="M17" s="19">
        <v>0</v>
      </c>
      <c r="N17" s="66"/>
      <c r="O17" s="66"/>
      <c r="P17" s="66"/>
      <c r="Q17" s="66"/>
      <c r="R17" s="66"/>
      <c r="S17" s="68"/>
      <c r="T17" s="69"/>
      <c r="U17" s="69"/>
    </row>
    <row r="18" spans="1:21" ht="45" customHeight="1">
      <c r="A18" s="37" t="s">
        <v>46</v>
      </c>
      <c r="B18" s="12" t="s">
        <v>40</v>
      </c>
      <c r="C18" s="7"/>
      <c r="D18" s="18">
        <v>0</v>
      </c>
      <c r="E18" s="18">
        <v>4000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9">
        <v>0</v>
      </c>
      <c r="N18" s="66"/>
      <c r="O18" s="66"/>
      <c r="P18" s="66"/>
      <c r="Q18" s="66"/>
      <c r="R18" s="66"/>
      <c r="S18" s="68"/>
      <c r="T18" s="69"/>
      <c r="U18" s="69"/>
    </row>
    <row r="19" spans="1:21" ht="45" customHeight="1">
      <c r="A19" s="38" t="s">
        <v>28</v>
      </c>
      <c r="B19" s="30" t="s">
        <v>29</v>
      </c>
      <c r="C19" s="31"/>
      <c r="D19" s="32">
        <f aca="true" t="shared" si="3" ref="D19:J19">SUM(D4,D14)</f>
        <v>354081</v>
      </c>
      <c r="E19" s="32">
        <f t="shared" si="3"/>
        <v>520682</v>
      </c>
      <c r="F19" s="32">
        <f t="shared" si="3"/>
        <v>471225</v>
      </c>
      <c r="G19" s="32">
        <f t="shared" si="3"/>
        <v>355447</v>
      </c>
      <c r="H19" s="32">
        <f t="shared" si="3"/>
        <v>357446</v>
      </c>
      <c r="I19" s="32">
        <f t="shared" si="3"/>
        <v>356780</v>
      </c>
      <c r="J19" s="32">
        <f t="shared" si="3"/>
        <v>358828</v>
      </c>
      <c r="K19" s="32">
        <f>SUM(K4,K14)</f>
        <v>365500</v>
      </c>
      <c r="L19" s="32">
        <f>SUM(L4,L14)</f>
        <v>365700</v>
      </c>
      <c r="M19" s="39">
        <f>SUM(M4,M14)</f>
        <v>365200</v>
      </c>
      <c r="N19" s="66"/>
      <c r="O19" s="66"/>
      <c r="P19" s="66"/>
      <c r="Q19" s="66"/>
      <c r="R19" s="66"/>
      <c r="S19" s="68"/>
      <c r="T19" s="69"/>
      <c r="U19" s="69"/>
    </row>
    <row r="20" spans="1:21" ht="45" customHeight="1">
      <c r="A20" s="20" t="s">
        <v>30</v>
      </c>
      <c r="B20" s="14" t="s">
        <v>50</v>
      </c>
      <c r="C20" s="8"/>
      <c r="D20" s="16">
        <f aca="true" t="shared" si="4" ref="D20:J20">D21+D24</f>
        <v>348831</v>
      </c>
      <c r="E20" s="16">
        <f t="shared" si="4"/>
        <v>501268</v>
      </c>
      <c r="F20" s="16">
        <f t="shared" si="4"/>
        <v>323764</v>
      </c>
      <c r="G20" s="16">
        <f t="shared" si="4"/>
        <v>348344</v>
      </c>
      <c r="H20" s="16">
        <f t="shared" si="4"/>
        <v>350343</v>
      </c>
      <c r="I20" s="16">
        <f t="shared" si="4"/>
        <v>349677</v>
      </c>
      <c r="J20" s="16">
        <f t="shared" si="4"/>
        <v>351725</v>
      </c>
      <c r="K20" s="16">
        <f>K21+K24</f>
        <v>360597</v>
      </c>
      <c r="L20" s="16">
        <f>L21+L24</f>
        <v>360797</v>
      </c>
      <c r="M20" s="17">
        <f>M21+M24</f>
        <v>360293</v>
      </c>
      <c r="N20" s="66"/>
      <c r="O20" s="66"/>
      <c r="P20" s="66"/>
      <c r="Q20" s="66"/>
      <c r="R20" s="66"/>
      <c r="S20" s="70"/>
      <c r="T20" s="69"/>
      <c r="U20" s="69"/>
    </row>
    <row r="21" spans="1:21" ht="45" customHeight="1">
      <c r="A21" s="37" t="s">
        <v>5</v>
      </c>
      <c r="B21" s="12" t="s">
        <v>37</v>
      </c>
      <c r="C21" s="7"/>
      <c r="D21" s="18">
        <v>220996</v>
      </c>
      <c r="E21" s="18">
        <v>287225</v>
      </c>
      <c r="F21" s="18">
        <v>166035</v>
      </c>
      <c r="G21" s="18">
        <v>202467</v>
      </c>
      <c r="H21" s="18">
        <v>196466</v>
      </c>
      <c r="I21" s="18">
        <v>195800</v>
      </c>
      <c r="J21" s="18">
        <v>190800</v>
      </c>
      <c r="K21" s="18">
        <v>195000</v>
      </c>
      <c r="L21" s="18">
        <v>195000</v>
      </c>
      <c r="M21" s="19">
        <v>200000</v>
      </c>
      <c r="N21" s="66"/>
      <c r="O21" s="66"/>
      <c r="P21" s="66"/>
      <c r="Q21" s="66"/>
      <c r="R21" s="66"/>
      <c r="S21" s="70"/>
      <c r="T21" s="69"/>
      <c r="U21" s="69"/>
    </row>
    <row r="22" spans="1:21" ht="45" customHeight="1">
      <c r="A22" s="37" t="s">
        <v>38</v>
      </c>
      <c r="B22" s="12" t="s">
        <v>14</v>
      </c>
      <c r="C22" s="7"/>
      <c r="D22" s="18">
        <v>4800</v>
      </c>
      <c r="E22" s="18">
        <v>3200</v>
      </c>
      <c r="F22" s="18">
        <v>1700</v>
      </c>
      <c r="G22" s="18">
        <v>900</v>
      </c>
      <c r="H22" s="18">
        <v>100</v>
      </c>
      <c r="I22" s="18">
        <v>0</v>
      </c>
      <c r="J22" s="18">
        <v>0</v>
      </c>
      <c r="K22" s="18">
        <v>0</v>
      </c>
      <c r="L22" s="18">
        <v>0</v>
      </c>
      <c r="M22" s="19">
        <v>0</v>
      </c>
      <c r="N22" s="66"/>
      <c r="O22" s="66"/>
      <c r="P22" s="66"/>
      <c r="Q22" s="66"/>
      <c r="R22" s="66"/>
      <c r="S22" s="70"/>
      <c r="T22" s="69"/>
      <c r="U22" s="69"/>
    </row>
    <row r="23" spans="1:21" ht="45" customHeight="1">
      <c r="A23" s="37" t="s">
        <v>48</v>
      </c>
      <c r="B23" s="12" t="s">
        <v>56</v>
      </c>
      <c r="C23" s="7"/>
      <c r="D23" s="18">
        <v>3000</v>
      </c>
      <c r="E23" s="18">
        <v>3000</v>
      </c>
      <c r="F23" s="18">
        <f>1500+850+2400</f>
        <v>4750</v>
      </c>
      <c r="G23" s="18">
        <f>600+2100</f>
        <v>2700</v>
      </c>
      <c r="H23" s="18">
        <f>450+1700</f>
        <v>2150</v>
      </c>
      <c r="I23" s="18">
        <f>260+1400</f>
        <v>1660</v>
      </c>
      <c r="J23" s="18">
        <v>1200</v>
      </c>
      <c r="K23" s="18">
        <v>800</v>
      </c>
      <c r="L23" s="18">
        <v>500</v>
      </c>
      <c r="M23" s="19">
        <v>200</v>
      </c>
      <c r="N23" s="66"/>
      <c r="O23" s="66"/>
      <c r="P23" s="66"/>
      <c r="Q23" s="66"/>
      <c r="R23" s="66"/>
      <c r="S23" s="70"/>
      <c r="T23" s="69"/>
      <c r="U23" s="69"/>
    </row>
    <row r="24" spans="1:21" ht="45" customHeight="1">
      <c r="A24" s="37" t="s">
        <v>6</v>
      </c>
      <c r="B24" s="13" t="s">
        <v>15</v>
      </c>
      <c r="C24" s="7"/>
      <c r="D24" s="18">
        <v>127835</v>
      </c>
      <c r="E24" s="18">
        <v>214043</v>
      </c>
      <c r="F24" s="18">
        <f>102632+55097</f>
        <v>157729</v>
      </c>
      <c r="G24" s="18">
        <f>90000+55877</f>
        <v>145877</v>
      </c>
      <c r="H24" s="18">
        <f>98000+55877</f>
        <v>153877</v>
      </c>
      <c r="I24" s="18">
        <f>98000+55877</f>
        <v>153877</v>
      </c>
      <c r="J24" s="18">
        <f>105000+55925</f>
        <v>160925</v>
      </c>
      <c r="K24" s="18">
        <f>110000+55597</f>
        <v>165597</v>
      </c>
      <c r="L24" s="18">
        <f>120000+45797</f>
        <v>165797</v>
      </c>
      <c r="M24" s="19">
        <f>120000+40293</f>
        <v>160293</v>
      </c>
      <c r="N24" s="66"/>
      <c r="O24" s="66"/>
      <c r="P24" s="66"/>
      <c r="Q24" s="66"/>
      <c r="R24" s="66"/>
      <c r="S24" s="70"/>
      <c r="T24" s="69"/>
      <c r="U24" s="69"/>
    </row>
    <row r="25" spans="1:21" ht="45" customHeight="1">
      <c r="A25" s="40" t="s">
        <v>31</v>
      </c>
      <c r="B25" s="33" t="s">
        <v>49</v>
      </c>
      <c r="C25" s="34"/>
      <c r="D25" s="35">
        <f aca="true" t="shared" si="5" ref="D25:J25">D4-D20</f>
        <v>-68760</v>
      </c>
      <c r="E25" s="35">
        <f t="shared" si="5"/>
        <v>-148634</v>
      </c>
      <c r="F25" s="35">
        <f t="shared" si="5"/>
        <v>146794</v>
      </c>
      <c r="G25" s="35">
        <f t="shared" si="5"/>
        <v>5656</v>
      </c>
      <c r="H25" s="35">
        <f t="shared" si="5"/>
        <v>5657</v>
      </c>
      <c r="I25" s="35">
        <f t="shared" si="5"/>
        <v>6323</v>
      </c>
      <c r="J25" s="35">
        <f t="shared" si="5"/>
        <v>6275</v>
      </c>
      <c r="K25" s="35">
        <f>K4-K20</f>
        <v>4903</v>
      </c>
      <c r="L25" s="35">
        <f>L4-L20</f>
        <v>4903</v>
      </c>
      <c r="M25" s="41">
        <f>M4-M20</f>
        <v>4907</v>
      </c>
      <c r="N25" s="66"/>
      <c r="O25" s="66"/>
      <c r="P25" s="66"/>
      <c r="Q25" s="66"/>
      <c r="R25" s="66"/>
      <c r="S25" s="70"/>
      <c r="T25" s="69"/>
      <c r="U25" s="69"/>
    </row>
    <row r="26" spans="1:21" ht="45" customHeight="1">
      <c r="A26" s="38" t="s">
        <v>32</v>
      </c>
      <c r="B26" s="30" t="s">
        <v>33</v>
      </c>
      <c r="C26" s="31"/>
      <c r="D26" s="32">
        <f>SUM(D27:D29)</f>
        <v>5250</v>
      </c>
      <c r="E26" s="32">
        <f aca="true" t="shared" si="6" ref="E26:J26">SUM(E27:E29)</f>
        <v>19413</v>
      </c>
      <c r="F26" s="32">
        <f t="shared" si="6"/>
        <v>145744</v>
      </c>
      <c r="G26" s="32">
        <f t="shared" si="6"/>
        <v>5386</v>
      </c>
      <c r="H26" s="32">
        <f t="shared" si="6"/>
        <v>5386</v>
      </c>
      <c r="I26" s="32">
        <f t="shared" si="6"/>
        <v>5386</v>
      </c>
      <c r="J26" s="32">
        <f t="shared" si="6"/>
        <v>5386</v>
      </c>
      <c r="K26" s="32">
        <f>SUM(K27:K29)</f>
        <v>3186</v>
      </c>
      <c r="L26" s="32">
        <f>SUM(L27:L29)</f>
        <v>3186</v>
      </c>
      <c r="M26" s="39">
        <f>SUM(M27:M29)</f>
        <v>3188</v>
      </c>
      <c r="N26" s="66"/>
      <c r="O26" s="66"/>
      <c r="P26" s="66"/>
      <c r="Q26" s="66"/>
      <c r="R26" s="66"/>
      <c r="S26" s="70"/>
      <c r="T26" s="69"/>
      <c r="U26" s="69"/>
    </row>
    <row r="27" spans="1:21" ht="45" customHeight="1">
      <c r="A27" s="37" t="s">
        <v>5</v>
      </c>
      <c r="B27" s="12" t="s">
        <v>53</v>
      </c>
      <c r="C27" s="7"/>
      <c r="D27" s="18">
        <v>5250</v>
      </c>
      <c r="E27" s="18">
        <v>4000</v>
      </c>
      <c r="F27" s="18">
        <f>4000+3186</f>
        <v>7186</v>
      </c>
      <c r="G27" s="18">
        <f>2200+3186</f>
        <v>5386</v>
      </c>
      <c r="H27" s="18">
        <f>2200+3186</f>
        <v>5386</v>
      </c>
      <c r="I27" s="18">
        <f>2200+3186</f>
        <v>5386</v>
      </c>
      <c r="J27" s="18">
        <f>2200+3186</f>
        <v>5386</v>
      </c>
      <c r="K27" s="18">
        <v>3186</v>
      </c>
      <c r="L27" s="18">
        <v>3186</v>
      </c>
      <c r="M27" s="19">
        <v>3188</v>
      </c>
      <c r="N27" s="66"/>
      <c r="O27" s="66"/>
      <c r="P27" s="66"/>
      <c r="Q27" s="66"/>
      <c r="R27" s="66"/>
      <c r="S27" s="71"/>
      <c r="T27" s="69"/>
      <c r="U27" s="69"/>
    </row>
    <row r="28" spans="1:21" ht="56.25">
      <c r="A28" s="37" t="s">
        <v>6</v>
      </c>
      <c r="B28" s="12" t="s">
        <v>54</v>
      </c>
      <c r="C28" s="7"/>
      <c r="D28" s="18">
        <v>0</v>
      </c>
      <c r="E28" s="18">
        <v>15413</v>
      </c>
      <c r="F28" s="18">
        <v>138558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0</v>
      </c>
      <c r="N28" s="66"/>
      <c r="O28" s="66"/>
      <c r="P28" s="66"/>
      <c r="Q28" s="66"/>
      <c r="R28" s="66"/>
      <c r="S28" s="71"/>
      <c r="T28" s="69"/>
      <c r="U28" s="69"/>
    </row>
    <row r="29" spans="1:21" ht="45" customHeight="1">
      <c r="A29" s="37" t="s">
        <v>7</v>
      </c>
      <c r="B29" s="13" t="s">
        <v>24</v>
      </c>
      <c r="C29" s="7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66"/>
      <c r="O29" s="66"/>
      <c r="P29" s="66"/>
      <c r="Q29" s="66"/>
      <c r="R29" s="66"/>
      <c r="S29" s="71"/>
      <c r="T29" s="69"/>
      <c r="U29" s="69"/>
    </row>
    <row r="30" spans="1:21" ht="45" customHeight="1">
      <c r="A30" s="20" t="s">
        <v>34</v>
      </c>
      <c r="B30" s="36" t="s">
        <v>57</v>
      </c>
      <c r="C30" s="8"/>
      <c r="D30" s="16">
        <f>SUM(D22+D23+D27+D28)</f>
        <v>13050</v>
      </c>
      <c r="E30" s="16">
        <f aca="true" t="shared" si="7" ref="E30:J30">SUM(E22+E23+E27+E28)</f>
        <v>25613</v>
      </c>
      <c r="F30" s="16">
        <f t="shared" si="7"/>
        <v>152194</v>
      </c>
      <c r="G30" s="16">
        <f t="shared" si="7"/>
        <v>8986</v>
      </c>
      <c r="H30" s="16">
        <f t="shared" si="7"/>
        <v>7636</v>
      </c>
      <c r="I30" s="16">
        <f t="shared" si="7"/>
        <v>7046</v>
      </c>
      <c r="J30" s="16">
        <f t="shared" si="7"/>
        <v>6586</v>
      </c>
      <c r="K30" s="16">
        <f>SUM(K22+K23+K27+K28)</f>
        <v>3986</v>
      </c>
      <c r="L30" s="16">
        <f>SUM(L22+L23+L27+L28)</f>
        <v>3686</v>
      </c>
      <c r="M30" s="17">
        <f>SUM(M22+M23+M27+M28)</f>
        <v>3388</v>
      </c>
      <c r="N30" s="66"/>
      <c r="O30" s="66"/>
      <c r="P30" s="66"/>
      <c r="Q30" s="66"/>
      <c r="R30" s="66"/>
      <c r="S30" s="71"/>
      <c r="T30" s="69"/>
      <c r="U30" s="69"/>
    </row>
    <row r="31" spans="1:21" ht="45" customHeight="1">
      <c r="A31" s="20" t="s">
        <v>35</v>
      </c>
      <c r="B31" s="15" t="s">
        <v>51</v>
      </c>
      <c r="C31" s="8"/>
      <c r="D31" s="16">
        <f aca="true" t="shared" si="8" ref="D31:J31">SUM(D20,D26)</f>
        <v>354081</v>
      </c>
      <c r="E31" s="16">
        <f t="shared" si="8"/>
        <v>520681</v>
      </c>
      <c r="F31" s="16">
        <f t="shared" si="8"/>
        <v>469508</v>
      </c>
      <c r="G31" s="16">
        <f t="shared" si="8"/>
        <v>353730</v>
      </c>
      <c r="H31" s="16">
        <f t="shared" si="8"/>
        <v>355729</v>
      </c>
      <c r="I31" s="16">
        <f t="shared" si="8"/>
        <v>355063</v>
      </c>
      <c r="J31" s="16">
        <f t="shared" si="8"/>
        <v>357111</v>
      </c>
      <c r="K31" s="16">
        <f>SUM(K20,K26)</f>
        <v>363783</v>
      </c>
      <c r="L31" s="16">
        <f>SUM(L20,L26)</f>
        <v>363983</v>
      </c>
      <c r="M31" s="17">
        <f>SUM(M20,M26)</f>
        <v>363481</v>
      </c>
      <c r="N31" s="66"/>
      <c r="O31" s="66"/>
      <c r="P31" s="66"/>
      <c r="Q31" s="66"/>
      <c r="R31" s="66"/>
      <c r="S31" s="71"/>
      <c r="T31" s="69"/>
      <c r="U31" s="69"/>
    </row>
    <row r="32" spans="1:21" ht="45" customHeight="1">
      <c r="A32" s="38" t="s">
        <v>36</v>
      </c>
      <c r="B32" s="30" t="s">
        <v>47</v>
      </c>
      <c r="C32" s="31"/>
      <c r="D32" s="32">
        <v>22050</v>
      </c>
      <c r="E32" s="32">
        <v>32213</v>
      </c>
      <c r="F32" s="32">
        <f aca="true" t="shared" si="9" ref="F32:M32">E33</f>
        <v>176848</v>
      </c>
      <c r="G32" s="32">
        <f t="shared" si="9"/>
        <v>31104</v>
      </c>
      <c r="H32" s="32">
        <f t="shared" si="9"/>
        <v>25718</v>
      </c>
      <c r="I32" s="32">
        <f t="shared" si="9"/>
        <v>20332</v>
      </c>
      <c r="J32" s="32">
        <f t="shared" si="9"/>
        <v>14946</v>
      </c>
      <c r="K32" s="32">
        <f t="shared" si="9"/>
        <v>9560</v>
      </c>
      <c r="L32" s="32">
        <f t="shared" si="9"/>
        <v>6374</v>
      </c>
      <c r="M32" s="39">
        <f t="shared" si="9"/>
        <v>3188</v>
      </c>
      <c r="N32" s="66"/>
      <c r="O32" s="66"/>
      <c r="P32" s="66"/>
      <c r="Q32" s="66"/>
      <c r="R32" s="66"/>
      <c r="S32" s="71"/>
      <c r="T32" s="69"/>
      <c r="U32" s="69"/>
    </row>
    <row r="33" spans="1:21" ht="45" customHeight="1" thickBot="1">
      <c r="A33" s="22" t="s">
        <v>39</v>
      </c>
      <c r="B33" s="23" t="s">
        <v>58</v>
      </c>
      <c r="C33" s="24"/>
      <c r="D33" s="28">
        <f>D32+D15+D16-D27-D28</f>
        <v>90810</v>
      </c>
      <c r="E33" s="28">
        <f aca="true" t="shared" si="10" ref="E33:J33">E32+E15+E16-E27-E28</f>
        <v>176848</v>
      </c>
      <c r="F33" s="28">
        <f t="shared" si="10"/>
        <v>31104</v>
      </c>
      <c r="G33" s="28">
        <f t="shared" si="10"/>
        <v>25718</v>
      </c>
      <c r="H33" s="28">
        <f t="shared" si="10"/>
        <v>20332</v>
      </c>
      <c r="I33" s="28">
        <f t="shared" si="10"/>
        <v>14946</v>
      </c>
      <c r="J33" s="28">
        <f t="shared" si="10"/>
        <v>9560</v>
      </c>
      <c r="K33" s="28">
        <f>K32+K15+K16-K27-K28</f>
        <v>6374</v>
      </c>
      <c r="L33" s="28">
        <f>L32+L15+L16-L27-L28</f>
        <v>3188</v>
      </c>
      <c r="M33" s="42">
        <f>M32+M15+M16-M27-M28</f>
        <v>0</v>
      </c>
      <c r="N33" s="66"/>
      <c r="O33" s="66"/>
      <c r="P33" s="66"/>
      <c r="Q33" s="66"/>
      <c r="R33" s="66"/>
      <c r="S33" s="71"/>
      <c r="T33" s="69"/>
      <c r="U33" s="69"/>
    </row>
    <row r="34" spans="1:21" ht="18.75">
      <c r="A34" s="4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9"/>
      <c r="O34" s="69"/>
      <c r="P34" s="69"/>
      <c r="Q34" s="69"/>
      <c r="R34" s="69"/>
      <c r="S34" s="69"/>
      <c r="T34" s="69"/>
      <c r="U34" s="69"/>
    </row>
    <row r="35" spans="1:21" ht="18.75">
      <c r="A35" s="59" t="s">
        <v>60</v>
      </c>
      <c r="B35" s="59"/>
      <c r="C35" s="1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69"/>
      <c r="O35" s="69"/>
      <c r="P35" s="69"/>
      <c r="Q35" s="69"/>
      <c r="R35" s="69"/>
      <c r="S35" s="69"/>
      <c r="T35" s="69"/>
      <c r="U35" s="69"/>
    </row>
    <row r="36" spans="1:21" ht="90.75" customHeight="1">
      <c r="A36" s="4"/>
      <c r="B36" s="25"/>
      <c r="C36" s="10"/>
      <c r="D36" s="26" t="s">
        <v>52</v>
      </c>
      <c r="E36" s="27"/>
      <c r="F36" s="27"/>
      <c r="G36" s="27"/>
      <c r="H36" s="26" t="s">
        <v>52</v>
      </c>
      <c r="I36" s="10"/>
      <c r="J36" s="10"/>
      <c r="K36" s="10"/>
      <c r="L36" s="10"/>
      <c r="M36" s="10"/>
      <c r="N36" s="69"/>
      <c r="O36" s="69"/>
      <c r="P36" s="69"/>
      <c r="Q36" s="69"/>
      <c r="R36" s="69"/>
      <c r="S36" s="69"/>
      <c r="T36" s="69"/>
      <c r="U36" s="69"/>
    </row>
    <row r="37" spans="1:21" ht="18.75">
      <c r="A37" s="4"/>
      <c r="B37" s="9"/>
      <c r="C37" s="56"/>
      <c r="D37" s="51"/>
      <c r="E37" s="3"/>
      <c r="F37" s="3"/>
      <c r="G37" s="3"/>
      <c r="H37" s="3"/>
      <c r="I37" s="3"/>
      <c r="J37" s="3"/>
      <c r="K37" s="3"/>
      <c r="L37" s="3"/>
      <c r="M37" s="3"/>
      <c r="N37" s="69"/>
      <c r="O37" s="69"/>
      <c r="P37" s="69"/>
      <c r="Q37" s="69"/>
      <c r="R37" s="69"/>
      <c r="S37" s="69"/>
      <c r="T37" s="69"/>
      <c r="U37" s="69"/>
    </row>
    <row r="38" spans="1:21" ht="18.75">
      <c r="A38" s="4"/>
      <c r="B38" s="9"/>
      <c r="C38" s="52"/>
      <c r="D38" s="52"/>
      <c r="E38" s="3"/>
      <c r="F38" s="3"/>
      <c r="G38" s="3"/>
      <c r="H38" s="3"/>
      <c r="I38" s="3"/>
      <c r="J38" s="3"/>
      <c r="K38" s="3"/>
      <c r="L38" s="3"/>
      <c r="M38" s="3"/>
      <c r="N38" s="69"/>
      <c r="O38" s="69"/>
      <c r="P38" s="69"/>
      <c r="Q38" s="69"/>
      <c r="R38" s="69"/>
      <c r="S38" s="69"/>
      <c r="T38" s="69"/>
      <c r="U38" s="69"/>
    </row>
    <row r="39" spans="1:21" ht="15.75">
      <c r="A39" s="4"/>
      <c r="B39" s="5"/>
      <c r="E39" s="29"/>
      <c r="F39" s="29"/>
      <c r="G39" s="29"/>
      <c r="H39" s="29"/>
      <c r="I39" s="29"/>
      <c r="J39" s="29"/>
      <c r="K39" s="29"/>
      <c r="L39" s="29"/>
      <c r="M39" s="29"/>
      <c r="N39" s="69"/>
      <c r="O39" s="69"/>
      <c r="P39" s="69"/>
      <c r="Q39" s="69"/>
      <c r="R39" s="69"/>
      <c r="S39" s="69"/>
      <c r="T39" s="69"/>
      <c r="U39" s="69"/>
    </row>
    <row r="40" spans="1:21" ht="15.75">
      <c r="A40" s="4"/>
      <c r="B40" s="5"/>
      <c r="N40" s="69"/>
      <c r="O40" s="69"/>
      <c r="P40" s="69"/>
      <c r="Q40" s="69"/>
      <c r="R40" s="69"/>
      <c r="S40" s="69"/>
      <c r="T40" s="69"/>
      <c r="U40" s="69"/>
    </row>
    <row r="41" spans="1:21" ht="15.75">
      <c r="A41" s="4"/>
      <c r="B41" s="5"/>
      <c r="D41" s="29">
        <f>D19-D31</f>
        <v>0</v>
      </c>
      <c r="E41" s="29"/>
      <c r="F41" s="29"/>
      <c r="G41" s="29"/>
      <c r="H41" s="29"/>
      <c r="I41" s="29"/>
      <c r="J41" s="29"/>
      <c r="K41" s="29"/>
      <c r="L41" s="29"/>
      <c r="M41" s="29"/>
      <c r="N41" s="69"/>
      <c r="O41" s="69"/>
      <c r="P41" s="69"/>
      <c r="Q41" s="69"/>
      <c r="R41" s="69"/>
      <c r="S41" s="69"/>
      <c r="T41" s="69"/>
      <c r="U41" s="69"/>
    </row>
    <row r="42" spans="1:21" ht="15.75">
      <c r="A42" s="4"/>
      <c r="B42" s="5"/>
      <c r="N42" s="69"/>
      <c r="O42" s="69"/>
      <c r="P42" s="69"/>
      <c r="Q42" s="69"/>
      <c r="R42" s="69"/>
      <c r="S42" s="69"/>
      <c r="T42" s="69"/>
      <c r="U42" s="69"/>
    </row>
    <row r="43" spans="1:21" ht="15.75">
      <c r="A43" s="4"/>
      <c r="B43" s="5"/>
      <c r="N43" s="69"/>
      <c r="O43" s="69"/>
      <c r="P43" s="69"/>
      <c r="Q43" s="69"/>
      <c r="R43" s="69"/>
      <c r="S43" s="69"/>
      <c r="T43" s="69"/>
      <c r="U43" s="69"/>
    </row>
    <row r="44" spans="1:21" ht="15.75">
      <c r="A44" s="4"/>
      <c r="B44" s="5"/>
      <c r="N44" s="69"/>
      <c r="O44" s="69"/>
      <c r="P44" s="69"/>
      <c r="Q44" s="69"/>
      <c r="R44" s="69"/>
      <c r="S44" s="69"/>
      <c r="T44" s="69"/>
      <c r="U44" s="69"/>
    </row>
    <row r="45" spans="1:21" ht="15.75">
      <c r="A45" s="4"/>
      <c r="B45" s="5"/>
      <c r="N45" s="69"/>
      <c r="O45" s="69"/>
      <c r="P45" s="69"/>
      <c r="Q45" s="69"/>
      <c r="R45" s="69"/>
      <c r="S45" s="69"/>
      <c r="T45" s="69"/>
      <c r="U45" s="69"/>
    </row>
    <row r="46" spans="1:21" ht="15.75">
      <c r="A46" s="50"/>
      <c r="B46" s="50"/>
      <c r="C46" s="50"/>
      <c r="D46" s="50"/>
      <c r="E46" s="3"/>
      <c r="F46" s="3"/>
      <c r="G46" s="3"/>
      <c r="H46" s="3"/>
      <c r="I46" s="3"/>
      <c r="J46" s="3"/>
      <c r="K46" s="3"/>
      <c r="L46" s="3"/>
      <c r="M46" s="3"/>
      <c r="N46" s="69"/>
      <c r="O46" s="69"/>
      <c r="P46" s="69"/>
      <c r="Q46" s="69"/>
      <c r="R46" s="69"/>
      <c r="S46" s="69"/>
      <c r="T46" s="69"/>
      <c r="U46" s="69"/>
    </row>
    <row r="47" spans="1:21" ht="15.75">
      <c r="A47" s="4"/>
      <c r="B47" s="5"/>
      <c r="N47" s="69"/>
      <c r="O47" s="69"/>
      <c r="P47" s="69"/>
      <c r="Q47" s="69"/>
      <c r="R47" s="69"/>
      <c r="S47" s="69"/>
      <c r="T47" s="69"/>
      <c r="U47" s="69"/>
    </row>
    <row r="48" spans="1:21" ht="15.75">
      <c r="A48" s="4"/>
      <c r="B48" s="5"/>
      <c r="N48" s="69"/>
      <c r="O48" s="69"/>
      <c r="P48" s="69"/>
      <c r="Q48" s="69"/>
      <c r="R48" s="69"/>
      <c r="S48" s="69"/>
      <c r="T48" s="69"/>
      <c r="U48" s="69"/>
    </row>
    <row r="49" spans="1:21" ht="15.75">
      <c r="A49" s="4"/>
      <c r="B49" s="5"/>
      <c r="N49" s="69"/>
      <c r="O49" s="69"/>
      <c r="P49" s="69"/>
      <c r="Q49" s="69"/>
      <c r="R49" s="69"/>
      <c r="S49" s="69"/>
      <c r="T49" s="69"/>
      <c r="U49" s="69"/>
    </row>
    <row r="50" spans="1:21" ht="15.75">
      <c r="A50" s="4"/>
      <c r="B50" s="5"/>
      <c r="N50" s="69"/>
      <c r="O50" s="69"/>
      <c r="P50" s="69"/>
      <c r="Q50" s="69"/>
      <c r="R50" s="69"/>
      <c r="S50" s="69"/>
      <c r="T50" s="69"/>
      <c r="U50" s="69"/>
    </row>
    <row r="51" spans="1:21" ht="15.75">
      <c r="A51" s="4"/>
      <c r="B51" s="5"/>
      <c r="N51" s="69"/>
      <c r="O51" s="69"/>
      <c r="P51" s="69"/>
      <c r="Q51" s="69"/>
      <c r="R51" s="69"/>
      <c r="S51" s="69"/>
      <c r="T51" s="69"/>
      <c r="U51" s="69"/>
    </row>
    <row r="52" spans="1:21" ht="15.75">
      <c r="A52" s="4"/>
      <c r="B52" s="5"/>
      <c r="N52" s="69"/>
      <c r="O52" s="69"/>
      <c r="P52" s="69"/>
      <c r="Q52" s="69"/>
      <c r="R52" s="69"/>
      <c r="S52" s="69"/>
      <c r="T52" s="69"/>
      <c r="U52" s="69"/>
    </row>
    <row r="53" spans="1:21" ht="15.75">
      <c r="A53" s="4"/>
      <c r="B53" s="5"/>
      <c r="N53" s="69"/>
      <c r="O53" s="69"/>
      <c r="P53" s="69"/>
      <c r="Q53" s="69"/>
      <c r="R53" s="69"/>
      <c r="S53" s="69"/>
      <c r="T53" s="69"/>
      <c r="U53" s="69"/>
    </row>
    <row r="54" spans="1:21" ht="15.75">
      <c r="A54" s="4"/>
      <c r="B54" s="5"/>
      <c r="N54" s="69"/>
      <c r="O54" s="69"/>
      <c r="P54" s="69"/>
      <c r="Q54" s="69"/>
      <c r="R54" s="69"/>
      <c r="S54" s="69"/>
      <c r="T54" s="69"/>
      <c r="U54" s="69"/>
    </row>
    <row r="55" spans="1:21" ht="15.75">
      <c r="A55" s="4"/>
      <c r="B55" s="5"/>
      <c r="N55" s="69"/>
      <c r="O55" s="69"/>
      <c r="P55" s="69"/>
      <c r="Q55" s="69"/>
      <c r="R55" s="69"/>
      <c r="S55" s="69"/>
      <c r="T55" s="69"/>
      <c r="U55" s="69"/>
    </row>
    <row r="56" spans="1:21" ht="15.75">
      <c r="A56" s="4"/>
      <c r="B56" s="5"/>
      <c r="N56" s="69"/>
      <c r="O56" s="69"/>
      <c r="P56" s="69"/>
      <c r="Q56" s="69"/>
      <c r="R56" s="69"/>
      <c r="S56" s="69"/>
      <c r="T56" s="69"/>
      <c r="U56" s="69"/>
    </row>
    <row r="57" spans="1:21" ht="15.75">
      <c r="A57" s="4"/>
      <c r="B57" s="5"/>
      <c r="N57" s="69"/>
      <c r="O57" s="69"/>
      <c r="P57" s="69"/>
      <c r="Q57" s="69"/>
      <c r="R57" s="69"/>
      <c r="S57" s="69"/>
      <c r="T57" s="69"/>
      <c r="U57" s="69"/>
    </row>
    <row r="58" spans="1:21" ht="15.75">
      <c r="A58" s="4"/>
      <c r="B58" s="5"/>
      <c r="N58" s="69"/>
      <c r="O58" s="69"/>
      <c r="P58" s="69"/>
      <c r="Q58" s="69"/>
      <c r="R58" s="69"/>
      <c r="S58" s="69"/>
      <c r="T58" s="69"/>
      <c r="U58" s="69"/>
    </row>
    <row r="59" spans="1:2" ht="15.75">
      <c r="A59" s="4"/>
      <c r="B59" s="5"/>
    </row>
    <row r="60" spans="1:2" ht="15.75">
      <c r="A60" s="4"/>
      <c r="B60" s="5"/>
    </row>
    <row r="61" spans="1:2" ht="15.75">
      <c r="A61" s="4"/>
      <c r="B61" s="5"/>
    </row>
    <row r="62" spans="1:2" ht="15.75">
      <c r="A62" s="4"/>
      <c r="B62" s="5"/>
    </row>
    <row r="63" spans="1:2" ht="15.75">
      <c r="A63" s="4"/>
      <c r="B63" s="5"/>
    </row>
    <row r="64" spans="1:2" ht="15.75">
      <c r="A64" s="4"/>
      <c r="B64" s="5"/>
    </row>
    <row r="65" spans="1:2" ht="15.75">
      <c r="A65" s="4"/>
      <c r="B65" s="5"/>
    </row>
    <row r="66" spans="1:2" ht="15.75">
      <c r="A66" s="4"/>
      <c r="B66" s="5"/>
    </row>
    <row r="67" spans="1:2" ht="15.75">
      <c r="A67" s="4"/>
      <c r="B67" s="5"/>
    </row>
    <row r="68" spans="1:2" ht="15.75">
      <c r="A68" s="4"/>
      <c r="B68" s="5"/>
    </row>
    <row r="69" spans="1:2" ht="15.75">
      <c r="A69" s="4"/>
      <c r="B69" s="5"/>
    </row>
    <row r="70" spans="1:2" ht="15.75">
      <c r="A70" s="4"/>
      <c r="B70" s="5"/>
    </row>
    <row r="71" spans="1:2" ht="15.75">
      <c r="A71" s="4"/>
      <c r="B71" s="5"/>
    </row>
    <row r="72" spans="1:2" ht="15.75">
      <c r="A72" s="4"/>
      <c r="B72" s="5"/>
    </row>
    <row r="73" spans="1:2" ht="15.75">
      <c r="A73" s="4"/>
      <c r="B73" s="5"/>
    </row>
    <row r="74" spans="1:2" ht="15.75">
      <c r="A74" s="4"/>
      <c r="B74" s="5"/>
    </row>
    <row r="75" spans="1:2" ht="15.75">
      <c r="A75" s="4"/>
      <c r="B75" s="5"/>
    </row>
    <row r="76" spans="1:2" ht="15.75">
      <c r="A76" s="4"/>
      <c r="B76" s="5"/>
    </row>
    <row r="77" spans="1:2" ht="15.75">
      <c r="A77" s="4"/>
      <c r="B77" s="5"/>
    </row>
    <row r="78" spans="1:2" ht="15.75">
      <c r="A78" s="4"/>
      <c r="B78" s="5"/>
    </row>
    <row r="79" spans="1:2" ht="15.75">
      <c r="A79" s="4"/>
      <c r="B79" s="5"/>
    </row>
    <row r="80" spans="1:2" ht="15.75">
      <c r="A80" s="4"/>
      <c r="B80" s="5"/>
    </row>
    <row r="81" spans="1:2" ht="15.75">
      <c r="A81" s="4"/>
      <c r="B81" s="5"/>
    </row>
    <row r="82" spans="1:2" ht="15.75">
      <c r="A82" s="4"/>
      <c r="B82" s="5"/>
    </row>
    <row r="83" spans="1:2" ht="15.75">
      <c r="A83" s="4"/>
      <c r="B83" s="5"/>
    </row>
    <row r="84" spans="1:2" ht="15.75">
      <c r="A84" s="4"/>
      <c r="B84" s="5"/>
    </row>
    <row r="85" spans="1:2" ht="15.75">
      <c r="A85" s="4"/>
      <c r="B85" s="5"/>
    </row>
    <row r="86" spans="1:2" ht="15.75">
      <c r="A86" s="4"/>
      <c r="B86" s="5"/>
    </row>
    <row r="87" spans="1:2" ht="15.75">
      <c r="A87" s="4"/>
      <c r="B87" s="5"/>
    </row>
    <row r="88" spans="1:2" ht="15.75">
      <c r="A88" s="4"/>
      <c r="B88" s="5"/>
    </row>
    <row r="89" spans="1:2" ht="15.75">
      <c r="A89" s="4"/>
      <c r="B89" s="5"/>
    </row>
    <row r="90" spans="1:2" ht="15.75">
      <c r="A90" s="4"/>
      <c r="B90" s="5"/>
    </row>
    <row r="91" spans="1:2" ht="15.75">
      <c r="A91" s="4"/>
      <c r="B91" s="5"/>
    </row>
    <row r="92" spans="1:2" ht="15.75">
      <c r="A92" s="4"/>
      <c r="B92" s="5"/>
    </row>
    <row r="93" spans="1:2" ht="15.75">
      <c r="A93" s="4"/>
      <c r="B93" s="5"/>
    </row>
    <row r="94" spans="1:2" ht="15.75">
      <c r="A94" s="4"/>
      <c r="B94" s="5"/>
    </row>
    <row r="95" spans="1:2" ht="15.75">
      <c r="A95" s="4"/>
      <c r="B95" s="5"/>
    </row>
    <row r="96" spans="1:2" ht="15.75">
      <c r="A96" s="4"/>
      <c r="B96" s="5"/>
    </row>
    <row r="97" spans="1:2" ht="15.75">
      <c r="A97" s="4"/>
      <c r="B97" s="5"/>
    </row>
    <row r="98" spans="1:2" ht="15.75">
      <c r="A98" s="4"/>
      <c r="B98" s="5"/>
    </row>
    <row r="99" spans="1:2" ht="15.75">
      <c r="A99" s="4"/>
      <c r="B99" s="5"/>
    </row>
    <row r="100" spans="1:2" ht="15.75">
      <c r="A100" s="4"/>
      <c r="B100" s="5"/>
    </row>
    <row r="101" spans="1:2" ht="15.75">
      <c r="A101" s="4"/>
      <c r="B101" s="5"/>
    </row>
    <row r="102" spans="1:2" ht="15.75">
      <c r="A102" s="4"/>
      <c r="B102" s="5"/>
    </row>
    <row r="103" spans="1:2" ht="15.75">
      <c r="A103" s="4"/>
      <c r="B103" s="5"/>
    </row>
    <row r="104" spans="1:2" ht="15.75">
      <c r="A104" s="4"/>
      <c r="B104" s="5"/>
    </row>
    <row r="105" spans="1:2" ht="15.75">
      <c r="A105" s="4"/>
      <c r="B105" s="5"/>
    </row>
    <row r="106" spans="1:2" ht="15.75">
      <c r="A106" s="4"/>
      <c r="B106" s="5"/>
    </row>
    <row r="107" spans="1:2" ht="15.75">
      <c r="A107" s="4"/>
      <c r="B107" s="5"/>
    </row>
    <row r="108" spans="1:2" ht="15.75">
      <c r="A108" s="4"/>
      <c r="B108" s="5"/>
    </row>
    <row r="109" spans="1:2" ht="15.75">
      <c r="A109" s="4"/>
      <c r="B109" s="5"/>
    </row>
    <row r="110" spans="1:2" ht="15.75">
      <c r="A110" s="4"/>
      <c r="B110" s="5"/>
    </row>
    <row r="111" spans="1:2" ht="15.75">
      <c r="A111" s="4"/>
      <c r="B111" s="5"/>
    </row>
    <row r="112" spans="1:2" ht="15.75">
      <c r="A112" s="4"/>
      <c r="B112" s="5"/>
    </row>
    <row r="113" spans="1:2" ht="15.75">
      <c r="A113" s="4"/>
      <c r="B113" s="5"/>
    </row>
    <row r="114" spans="1:2" ht="15.75">
      <c r="A114" s="4"/>
      <c r="B114" s="5"/>
    </row>
    <row r="115" spans="1:2" ht="15.75">
      <c r="A115" s="4"/>
      <c r="B115" s="5"/>
    </row>
    <row r="116" spans="1:2" ht="15.75">
      <c r="A116" s="4"/>
      <c r="B116" s="5"/>
    </row>
    <row r="117" spans="1:2" ht="15.75">
      <c r="A117" s="4"/>
      <c r="B117" s="5"/>
    </row>
    <row r="118" spans="1:2" ht="15.75">
      <c r="A118" s="4"/>
      <c r="B118" s="5"/>
    </row>
    <row r="119" spans="1:2" ht="15.75">
      <c r="A119" s="4"/>
      <c r="B119" s="5"/>
    </row>
    <row r="120" spans="1:2" ht="15.75">
      <c r="A120" s="4"/>
      <c r="B120" s="5"/>
    </row>
    <row r="121" spans="1:2" ht="15.75">
      <c r="A121" s="4"/>
      <c r="B121" s="5"/>
    </row>
    <row r="122" spans="1:2" ht="15.75">
      <c r="A122" s="4"/>
      <c r="B122" s="5"/>
    </row>
    <row r="123" spans="1:2" ht="15.75">
      <c r="A123" s="4"/>
      <c r="B123" s="5"/>
    </row>
    <row r="124" spans="1:2" ht="15.75">
      <c r="A124" s="4"/>
      <c r="B124" s="5"/>
    </row>
    <row r="125" spans="1:2" ht="15.75">
      <c r="A125" s="4"/>
      <c r="B125" s="5"/>
    </row>
    <row r="126" spans="1:2" ht="15.75">
      <c r="A126" s="4"/>
      <c r="B126" s="5"/>
    </row>
    <row r="127" spans="1:2" ht="15.75">
      <c r="A127" s="4"/>
      <c r="B127" s="5"/>
    </row>
    <row r="128" spans="1:2" ht="15.75">
      <c r="A128" s="4"/>
      <c r="B128" s="5"/>
    </row>
    <row r="129" spans="1:2" ht="15.75">
      <c r="A129" s="4"/>
      <c r="B129" s="5"/>
    </row>
    <row r="130" spans="1:2" ht="15.75">
      <c r="A130" s="4"/>
      <c r="B130" s="5"/>
    </row>
    <row r="131" spans="1:2" ht="15.75">
      <c r="A131" s="4"/>
      <c r="B131" s="5"/>
    </row>
    <row r="132" spans="1:2" ht="15.75">
      <c r="A132" s="4"/>
      <c r="B132" s="5"/>
    </row>
    <row r="133" spans="1:2" ht="15.75">
      <c r="A133" s="4"/>
      <c r="B133" s="5"/>
    </row>
    <row r="134" spans="1:2" ht="15.75">
      <c r="A134" s="4"/>
      <c r="B134" s="5"/>
    </row>
    <row r="135" spans="1:2" ht="15.75">
      <c r="A135" s="4"/>
      <c r="B135" s="5"/>
    </row>
    <row r="136" spans="1:2" ht="15.75">
      <c r="A136" s="4"/>
      <c r="B136" s="5"/>
    </row>
    <row r="137" spans="1:2" ht="15.75">
      <c r="A137" s="4"/>
      <c r="B137" s="5"/>
    </row>
    <row r="138" spans="1:2" ht="15.75">
      <c r="A138" s="4"/>
      <c r="B138" s="5"/>
    </row>
    <row r="139" spans="1:2" ht="15.75">
      <c r="A139" s="4"/>
      <c r="B139" s="5"/>
    </row>
    <row r="140" spans="1:2" ht="15.75">
      <c r="A140" s="4"/>
      <c r="B140" s="5"/>
    </row>
    <row r="141" spans="1:2" ht="15.75">
      <c r="A141" s="4"/>
      <c r="B141" s="5"/>
    </row>
    <row r="142" spans="1:2" ht="15.75">
      <c r="A142" s="4"/>
      <c r="B142" s="5"/>
    </row>
    <row r="143" spans="1:2" ht="15.75">
      <c r="A143" s="4"/>
      <c r="B143" s="5"/>
    </row>
    <row r="144" spans="1:2" ht="15.75">
      <c r="A144" s="4"/>
      <c r="B144" s="5"/>
    </row>
    <row r="145" spans="1:2" ht="15.75">
      <c r="A145" s="4"/>
      <c r="B145" s="5"/>
    </row>
    <row r="146" spans="1:2" ht="15.75">
      <c r="A146" s="4"/>
      <c r="B146" s="5"/>
    </row>
    <row r="147" spans="1:2" ht="15.75">
      <c r="A147" s="4"/>
      <c r="B147" s="5"/>
    </row>
    <row r="148" spans="1:2" ht="15.75">
      <c r="A148" s="4"/>
      <c r="B148" s="5"/>
    </row>
    <row r="149" spans="1:2" ht="15.75">
      <c r="A149" s="4"/>
      <c r="B149" s="5"/>
    </row>
    <row r="150" spans="1:2" ht="15.75">
      <c r="A150" s="4"/>
      <c r="B150" s="5"/>
    </row>
  </sheetData>
  <mergeCells count="8">
    <mergeCell ref="A1:I1"/>
    <mergeCell ref="A46:D46"/>
    <mergeCell ref="C37:D37"/>
    <mergeCell ref="C38:D38"/>
    <mergeCell ref="A2:A3"/>
    <mergeCell ref="B2:B3"/>
    <mergeCell ref="A35:B35"/>
    <mergeCell ref="C2:M2"/>
  </mergeCells>
  <printOptions horizontalCentered="1"/>
  <pageMargins left="0.1968503937007874" right="0.1968503937007874" top="0.3937007874015748" bottom="0.1968503937007874" header="0.31496062992125984" footer="0.35433070866141736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MURDZIA</cp:lastModifiedBy>
  <cp:lastPrinted>2006-03-14T13:35:55Z</cp:lastPrinted>
  <dcterms:created xsi:type="dcterms:W3CDTF">2001-12-08T13:07:28Z</dcterms:created>
  <dcterms:modified xsi:type="dcterms:W3CDTF">2006-04-04T09:57:42Z</dcterms:modified>
  <cp:category/>
  <cp:version/>
  <cp:contentType/>
  <cp:contentStatus/>
</cp:coreProperties>
</file>